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<sst xmlns="http://schemas.openxmlformats.org/spreadsheetml/2006/main" count="17" uniqueCount="12">
  <si>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x</t>
  </si>
  <si>
    <t>y</t>
  </si>
  <si>
    <t>y'</t>
  </si>
  <si>
    <t>f</t>
  </si>
  <si>
    <t>f '</t>
  </si>
  <si>
    <t>reading</t>
  </si>
  <si>
    <t>y"</t>
  </si>
  <si>
    <t>k</t>
  </si>
  <si>
    <t>r</t>
  </si>
  <si>
    <t>center(x)</t>
  </si>
  <si>
    <t>center(y)</t>
  </si>
  <si>
    <t>f"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</si>
</sst>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</numFmts>
  <fonts count="8">
    <font>
      <sz val="10"/>
      <name val="Times New Roman"/>
      <family val="0"/>
    </font>
    <font>
      <sz val="8"/>
      <name val="Times New Roman"/>
      <family val="0"/>
    </font>
    <font>
      <sz val="10"/>
      <color indexed="9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color indexed="12"/>
      <name val="Times New Roman"/>
      <family val="0"/>
    </font>
    <font>
      <sz val="10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7" fontId="6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/>
    </xf>
    <xf numFmtId="167" fontId="2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225"/>
          <c:w val="0.8695"/>
          <c:h val="0.897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Sheet1!$A$3:$A$63</c:f>
              <c:numCach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-2.3</c:v>
                </c:pt>
                <c:pt idx="8">
                  <c:v>-2.2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  <c:pt idx="26">
                  <c:v>-0.4</c:v>
                </c:pt>
                <c:pt idx="27">
                  <c:v>-0.3</c:v>
                </c:pt>
                <c:pt idx="28">
                  <c:v>-0.2</c:v>
                </c:pt>
                <c:pt idx="29">
                  <c:v>-0.1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1.1</c:v>
                </c:pt>
                <c:pt idx="42">
                  <c:v>1.2</c:v>
                </c:pt>
                <c:pt idx="43">
                  <c:v>1.3</c:v>
                </c:pt>
                <c:pt idx="44">
                  <c:v>1.4</c:v>
                </c:pt>
                <c:pt idx="45">
                  <c:v>1.5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1.9</c:v>
                </c:pt>
                <c:pt idx="50">
                  <c:v>2</c:v>
                </c:pt>
                <c:pt idx="51">
                  <c:v>2.1</c:v>
                </c:pt>
                <c:pt idx="52">
                  <c:v>2.2</c:v>
                </c:pt>
                <c:pt idx="53">
                  <c:v>2.3</c:v>
                </c:pt>
                <c:pt idx="54">
                  <c:v>2.4</c:v>
                </c:pt>
                <c:pt idx="55">
                  <c:v>2.50000000000001</c:v>
                </c:pt>
                <c:pt idx="56">
                  <c:v>2.6</c:v>
                </c:pt>
                <c:pt idx="57">
                  <c:v>2.7</c:v>
                </c:pt>
                <c:pt idx="58">
                  <c:v>2.80000000000001</c:v>
                </c:pt>
                <c:pt idx="59">
                  <c:v>2.90000000000001</c:v>
                </c:pt>
                <c:pt idx="60">
                  <c:v>3.00000000000001</c:v>
                </c:pt>
              </c:numCache>
            </c:numRef>
          </c:xVal>
          <c:yVal>
            <c:numRef>
              <c:f>Sheet1!$B$3:$B$63</c:f>
              <c:numCache>
                <c:ptCount val="61"/>
                <c:pt idx="0">
                  <c:v>-3.67544536472586E-16</c:v>
                </c:pt>
                <c:pt idx="1">
                  <c:v>-0.3090169943749478</c:v>
                </c:pt>
                <c:pt idx="2">
                  <c:v>-0.5877852522924734</c:v>
                </c:pt>
                <c:pt idx="3">
                  <c:v>-0.8090169943749477</c:v>
                </c:pt>
                <c:pt idx="4">
                  <c:v>-0.9510565162951536</c:v>
                </c:pt>
                <c:pt idx="5">
                  <c:v>-1</c:v>
                </c:pt>
                <c:pt idx="6">
                  <c:v>-0.9510565162951535</c:v>
                </c:pt>
                <c:pt idx="7">
                  <c:v>-0.8090169943749468</c:v>
                </c:pt>
                <c:pt idx="8">
                  <c:v>-0.5877852522924736</c:v>
                </c:pt>
                <c:pt idx="9">
                  <c:v>-0.3090169943749472</c:v>
                </c:pt>
                <c:pt idx="10">
                  <c:v>2.45029690981724E-16</c:v>
                </c:pt>
                <c:pt idx="11">
                  <c:v>0.3090169943749476</c:v>
                </c:pt>
                <c:pt idx="12">
                  <c:v>0.5877852522924734</c:v>
                </c:pt>
                <c:pt idx="13">
                  <c:v>0.8090169943749476</c:v>
                </c:pt>
                <c:pt idx="14">
                  <c:v>0.9510565162951536</c:v>
                </c:pt>
                <c:pt idx="15">
                  <c:v>1</c:v>
                </c:pt>
                <c:pt idx="16">
                  <c:v>0.9510565162951535</c:v>
                </c:pt>
                <c:pt idx="17">
                  <c:v>0.8090169943749473</c:v>
                </c:pt>
                <c:pt idx="18">
                  <c:v>0.587785252292473</c:v>
                </c:pt>
                <c:pt idx="19">
                  <c:v>0.30901699437494773</c:v>
                </c:pt>
                <c:pt idx="20">
                  <c:v>-1.22514845490862E-16</c:v>
                </c:pt>
                <c:pt idx="21">
                  <c:v>-0.3090169943749475</c:v>
                </c:pt>
                <c:pt idx="22">
                  <c:v>-0.5877852522924732</c:v>
                </c:pt>
                <c:pt idx="23">
                  <c:v>-0.8090169943749475</c:v>
                </c:pt>
                <c:pt idx="24">
                  <c:v>-0.9510565162951536</c:v>
                </c:pt>
                <c:pt idx="25">
                  <c:v>-1</c:v>
                </c:pt>
                <c:pt idx="26">
                  <c:v>-0.9510565162951535</c:v>
                </c:pt>
                <c:pt idx="27">
                  <c:v>-0.8090169943749475</c:v>
                </c:pt>
                <c:pt idx="28">
                  <c:v>-0.5877852522924731</c:v>
                </c:pt>
                <c:pt idx="29">
                  <c:v>-0.3090169943749474</c:v>
                </c:pt>
                <c:pt idx="30">
                  <c:v>0</c:v>
                </c:pt>
                <c:pt idx="31">
                  <c:v>0.3090169943749474</c:v>
                </c:pt>
                <c:pt idx="32">
                  <c:v>0.5877852522924731</c:v>
                </c:pt>
                <c:pt idx="33">
                  <c:v>0.8090169943749475</c:v>
                </c:pt>
                <c:pt idx="34">
                  <c:v>0.9510565162951535</c:v>
                </c:pt>
                <c:pt idx="35">
                  <c:v>1</c:v>
                </c:pt>
                <c:pt idx="36">
                  <c:v>0.9510565162951536</c:v>
                </c:pt>
                <c:pt idx="37">
                  <c:v>0.8090169943749475</c:v>
                </c:pt>
                <c:pt idx="38">
                  <c:v>0.5877852522924732</c:v>
                </c:pt>
                <c:pt idx="39">
                  <c:v>0.3090169943749475</c:v>
                </c:pt>
                <c:pt idx="40">
                  <c:v>1.22514845490862E-16</c:v>
                </c:pt>
                <c:pt idx="41">
                  <c:v>-0.30901699437494773</c:v>
                </c:pt>
                <c:pt idx="42">
                  <c:v>-0.587785252292473</c:v>
                </c:pt>
                <c:pt idx="43">
                  <c:v>-0.8090169943749473</c:v>
                </c:pt>
                <c:pt idx="44">
                  <c:v>-0.9510565162951535</c:v>
                </c:pt>
                <c:pt idx="45">
                  <c:v>-1</c:v>
                </c:pt>
                <c:pt idx="46">
                  <c:v>-0.9510565162951536</c:v>
                </c:pt>
                <c:pt idx="47">
                  <c:v>-0.8090169943749476</c:v>
                </c:pt>
                <c:pt idx="48">
                  <c:v>-0.5877852522924734</c:v>
                </c:pt>
                <c:pt idx="49">
                  <c:v>-0.3090169943749476</c:v>
                </c:pt>
                <c:pt idx="50">
                  <c:v>-2.45029690981724E-16</c:v>
                </c:pt>
                <c:pt idx="51">
                  <c:v>0.3090169943749472</c:v>
                </c:pt>
                <c:pt idx="52">
                  <c:v>0.5877852522924736</c:v>
                </c:pt>
                <c:pt idx="53">
                  <c:v>0.8090169943749468</c:v>
                </c:pt>
                <c:pt idx="54">
                  <c:v>0.9510565162951535</c:v>
                </c:pt>
                <c:pt idx="55">
                  <c:v>1</c:v>
                </c:pt>
                <c:pt idx="56">
                  <c:v>0.9510565162951536</c:v>
                </c:pt>
                <c:pt idx="57">
                  <c:v>0.8090169943749477</c:v>
                </c:pt>
                <c:pt idx="58">
                  <c:v>0.5877852522924475</c:v>
                </c:pt>
                <c:pt idx="59">
                  <c:v>0.30901699437491736</c:v>
                </c:pt>
                <c:pt idx="60">
                  <c:v>-3.160687857273192E-14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Sheet1!$N$6</c:f>
              <c:numCache>
                <c:ptCount val="1"/>
                <c:pt idx="0">
                  <c:v>-1.65</c:v>
                </c:pt>
              </c:numCache>
            </c:numRef>
          </c:xVal>
          <c:yVal>
            <c:numRef>
              <c:f>Sheet1!$N$7</c:f>
              <c:numCache>
                <c:ptCount val="1"/>
                <c:pt idx="0">
                  <c:v>0.8910065241883679</c:v>
                </c:pt>
              </c:numCache>
            </c:numRef>
          </c:yVal>
          <c:smooth val="1"/>
        </c:ser>
        <c:ser>
          <c:idx val="4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Sheet1!$O$6:$P$6</c:f>
              <c:numCache>
                <c:ptCount val="2"/>
                <c:pt idx="0">
                  <c:v>-2.15</c:v>
                </c:pt>
                <c:pt idx="1">
                  <c:v>-1.15</c:v>
                </c:pt>
              </c:numCache>
            </c:numRef>
          </c:xVal>
          <c:yVal>
            <c:numRef>
              <c:f>Sheet1!$O$7:$P$7</c:f>
              <c:numCache>
                <c:ptCount val="2"/>
                <c:pt idx="0">
                  <c:v>0.1778799147977086</c:v>
                </c:pt>
                <c:pt idx="1">
                  <c:v>1.6041331335790272</c:v>
                </c:pt>
              </c:numCache>
            </c:numRef>
          </c:yVal>
          <c:smooth val="1"/>
        </c:ser>
        <c:ser>
          <c:idx val="5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Sheet1!$N$12:$O$12</c:f>
              <c:numCache>
                <c:ptCount val="2"/>
                <c:pt idx="0">
                  <c:v>-1.157892526293764</c:v>
                </c:pt>
                <c:pt idx="1">
                  <c:v>-1.65</c:v>
                </c:pt>
              </c:numCache>
            </c:numRef>
          </c:xVal>
          <c:yVal>
            <c:numRef>
              <c:f>Sheet1!$N$13:$O$13</c:f>
              <c:numCache>
                <c:ptCount val="2"/>
                <c:pt idx="0">
                  <c:v>0.54597138791241</c:v>
                </c:pt>
                <c:pt idx="1">
                  <c:v>0.8910065241883679</c:v>
                </c:pt>
              </c:numCache>
            </c:numRef>
          </c:yVal>
          <c:smooth val="1"/>
        </c:ser>
        <c:ser>
          <c:idx val="6"/>
          <c:order val="4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Sheet1!$N$16:$N$52</c:f>
              <c:numCache>
                <c:ptCount val="37"/>
                <c:pt idx="0">
                  <c:v>-0.5568775423353751</c:v>
                </c:pt>
                <c:pt idx="1">
                  <c:v>-0.5660083104150349</c:v>
                </c:pt>
                <c:pt idx="2">
                  <c:v>-0.5931231808863049</c:v>
                </c:pt>
                <c:pt idx="3">
                  <c:v>-0.6373982821307024</c:v>
                </c:pt>
                <c:pt idx="4">
                  <c:v>-0.6974883376011984</c:v>
                </c:pt>
                <c:pt idx="5">
                  <c:v>-0.7715675413693575</c:v>
                </c:pt>
                <c:pt idx="6">
                  <c:v>-0.8573850343145695</c:v>
                </c:pt>
                <c:pt idx="7">
                  <c:v>-0.9523332953394413</c:v>
                </c:pt>
                <c:pt idx="8">
                  <c:v>-1.0535273695788705</c:v>
                </c:pt>
                <c:pt idx="9">
                  <c:v>-1.157892526293764</c:v>
                </c:pt>
                <c:pt idx="10">
                  <c:v>-1.2622576830086576</c:v>
                </c:pt>
                <c:pt idx="11">
                  <c:v>-1.3634517572480866</c:v>
                </c:pt>
                <c:pt idx="12">
                  <c:v>-1.4584000182729584</c:v>
                </c:pt>
                <c:pt idx="13">
                  <c:v>-1.5442175112181706</c:v>
                </c:pt>
                <c:pt idx="14">
                  <c:v>-1.6182967149863297</c:v>
                </c:pt>
                <c:pt idx="15">
                  <c:v>-1.6783867704568256</c:v>
                </c:pt>
                <c:pt idx="16">
                  <c:v>-1.7226618717012232</c:v>
                </c:pt>
                <c:pt idx="17">
                  <c:v>-1.7497767421724932</c:v>
                </c:pt>
                <c:pt idx="18">
                  <c:v>-1.758907510252153</c:v>
                </c:pt>
                <c:pt idx="19">
                  <c:v>-1.7497767421724932</c:v>
                </c:pt>
                <c:pt idx="20">
                  <c:v>-1.7226618717012232</c:v>
                </c:pt>
                <c:pt idx="21">
                  <c:v>-1.6783867704568256</c:v>
                </c:pt>
                <c:pt idx="22">
                  <c:v>-1.6182967149863297</c:v>
                </c:pt>
                <c:pt idx="23">
                  <c:v>-1.5442175112181706</c:v>
                </c:pt>
                <c:pt idx="24">
                  <c:v>-1.4584000182729588</c:v>
                </c:pt>
                <c:pt idx="25">
                  <c:v>-1.363451757248087</c:v>
                </c:pt>
                <c:pt idx="26">
                  <c:v>-1.2622576830086576</c:v>
                </c:pt>
                <c:pt idx="27">
                  <c:v>-1.157892526293764</c:v>
                </c:pt>
                <c:pt idx="28">
                  <c:v>-1.0535273695788707</c:v>
                </c:pt>
                <c:pt idx="29">
                  <c:v>-0.9523332953394417</c:v>
                </c:pt>
                <c:pt idx="30">
                  <c:v>-0.8573850343145695</c:v>
                </c:pt>
                <c:pt idx="31">
                  <c:v>-0.7715675413693575</c:v>
                </c:pt>
                <c:pt idx="32">
                  <c:v>-0.6974883376011987</c:v>
                </c:pt>
                <c:pt idx="33">
                  <c:v>-0.6373982821307025</c:v>
                </c:pt>
                <c:pt idx="34">
                  <c:v>-0.5931231808863049</c:v>
                </c:pt>
                <c:pt idx="35">
                  <c:v>-0.5660083104150349</c:v>
                </c:pt>
                <c:pt idx="36">
                  <c:v>-0.5568775423353751</c:v>
                </c:pt>
              </c:numCache>
            </c:numRef>
          </c:xVal>
          <c:yVal>
            <c:numRef>
              <c:f>Sheet1!$O$16:$O$52</c:f>
              <c:numCache>
                <c:ptCount val="37"/>
                <c:pt idx="0">
                  <c:v>0.54597138791241</c:v>
                </c:pt>
                <c:pt idx="1">
                  <c:v>0.6503365446273035</c:v>
                </c:pt>
                <c:pt idx="2">
                  <c:v>0.7515306188667326</c:v>
                </c:pt>
                <c:pt idx="3">
                  <c:v>0.8464788798916043</c:v>
                </c:pt>
                <c:pt idx="4">
                  <c:v>0.9322963728368165</c:v>
                </c:pt>
                <c:pt idx="5">
                  <c:v>1.0063755766049756</c:v>
                </c:pt>
                <c:pt idx="6">
                  <c:v>1.0664656320754715</c:v>
                </c:pt>
                <c:pt idx="7">
                  <c:v>1.1107407333198691</c:v>
                </c:pt>
                <c:pt idx="8">
                  <c:v>1.1378556037911391</c:v>
                </c:pt>
                <c:pt idx="9">
                  <c:v>1.1469863718707989</c:v>
                </c:pt>
                <c:pt idx="10">
                  <c:v>1.1378556037911391</c:v>
                </c:pt>
                <c:pt idx="11">
                  <c:v>1.1107407333198691</c:v>
                </c:pt>
                <c:pt idx="12">
                  <c:v>1.0664656320754715</c:v>
                </c:pt>
                <c:pt idx="13">
                  <c:v>1.0063755766049756</c:v>
                </c:pt>
                <c:pt idx="14">
                  <c:v>0.9322963728368167</c:v>
                </c:pt>
                <c:pt idx="15">
                  <c:v>0.8464788798916043</c:v>
                </c:pt>
                <c:pt idx="16">
                  <c:v>0.7515306188667328</c:v>
                </c:pt>
                <c:pt idx="17">
                  <c:v>0.6503365446273035</c:v>
                </c:pt>
                <c:pt idx="18">
                  <c:v>0.5459713879124101</c:v>
                </c:pt>
                <c:pt idx="19">
                  <c:v>0.4416062311975163</c:v>
                </c:pt>
                <c:pt idx="20">
                  <c:v>0.34041215695808735</c:v>
                </c:pt>
                <c:pt idx="21">
                  <c:v>0.24546389593321544</c:v>
                </c:pt>
                <c:pt idx="22">
                  <c:v>0.15964640298800342</c:v>
                </c:pt>
                <c:pt idx="23">
                  <c:v>0.08556719921984446</c:v>
                </c:pt>
                <c:pt idx="24">
                  <c:v>0.025477143749348397</c:v>
                </c:pt>
                <c:pt idx="25">
                  <c:v>-0.01879795749504909</c:v>
                </c:pt>
                <c:pt idx="26">
                  <c:v>-0.045912827966319236</c:v>
                </c:pt>
                <c:pt idx="27">
                  <c:v>-0.05504359604597897</c:v>
                </c:pt>
                <c:pt idx="28">
                  <c:v>-0.04591282796631935</c:v>
                </c:pt>
                <c:pt idx="29">
                  <c:v>-0.01879795749504931</c:v>
                </c:pt>
                <c:pt idx="30">
                  <c:v>0.025477143749348286</c:v>
                </c:pt>
                <c:pt idx="31">
                  <c:v>0.08556719921984435</c:v>
                </c:pt>
                <c:pt idx="32">
                  <c:v>0.1596464029880032</c:v>
                </c:pt>
                <c:pt idx="33">
                  <c:v>0.24546389593321521</c:v>
                </c:pt>
                <c:pt idx="34">
                  <c:v>0.34041215695808735</c:v>
                </c:pt>
                <c:pt idx="35">
                  <c:v>0.4416062311975158</c:v>
                </c:pt>
                <c:pt idx="36">
                  <c:v>0.5459713879124098</c:v>
                </c:pt>
              </c:numCache>
            </c:numRef>
          </c:yVal>
          <c:smooth val="1"/>
        </c:ser>
        <c:axId val="49054718"/>
        <c:axId val="38839279"/>
      </c:scatterChart>
      <c:valAx>
        <c:axId val="49054718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39279"/>
        <c:crosses val="autoZero"/>
        <c:crossBetween val="midCat"/>
        <c:dispUnits/>
        <c:majorUnit val="1"/>
        <c:minorUnit val="0.2"/>
      </c:valAx>
      <c:valAx>
        <c:axId val="38839279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9054718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10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47650" y="38100"/>
        <a:ext cx="5181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190500</xdr:colOff>
      <xdr:row>0</xdr:row>
      <xdr:rowOff>95250</xdr:rowOff>
    </xdr:from>
    <xdr:to>
      <xdr:col>12</xdr:col>
      <xdr:colOff>180975</xdr:colOff>
      <xdr:row>2</xdr:row>
      <xdr:rowOff>76200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95250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2"/>
  <sheetViews>
    <sheetView tabSelected="1" workbookViewId="0" topLeftCell="A1">
      <selection activeCell="L7" sqref="L7"/>
    </sheetView>
  </sheetViews>
  <sheetFormatPr defaultColWidth="9.33203125" defaultRowHeight="12.75"/>
  <cols>
    <col min="1" max="13" width="9.33203125" style="1" customWidth="1"/>
    <col min="14" max="14" width="9.66015625" style="1" bestFit="1" customWidth="1"/>
    <col min="15" max="16384" width="9.332031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6</v>
      </c>
      <c r="E1" s="6" t="s">
        <v>7</v>
      </c>
      <c r="F1" s="2" t="s">
        <v>8</v>
      </c>
      <c r="G1" s="2" t="s">
        <v>9</v>
      </c>
      <c r="H1" s="2" t="s">
        <v>10</v>
      </c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7">
        <v>-3</v>
      </c>
      <c r="B3" s="8">
        <f>SIN(A3*PI())</f>
        <v>-3.67544536472586E-16</v>
      </c>
      <c r="C3" s="3">
        <f>COS(A3*PI())</f>
        <v>-1</v>
      </c>
      <c r="D3" s="8">
        <f>-B3</f>
        <v>3.67544536472586E-16</v>
      </c>
      <c r="E3" s="3">
        <f>ABS(D3)/(1+C3*C3)^1.5</f>
        <v>1.2994661706391596E-16</v>
      </c>
      <c r="F3" s="3">
        <f>1/E3</f>
        <v>7695467743559163</v>
      </c>
      <c r="G3" s="3">
        <f>N6-F3*C3/SQRT(1+C3*C3)</f>
        <v>5441517425873021</v>
      </c>
      <c r="H3" s="3">
        <f>N7+F3/SQRT(1+C3*C3)</f>
        <v>5441517425873024</v>
      </c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7">
        <v>-2.9</v>
      </c>
      <c r="B4" s="8">
        <f aca="true" t="shared" si="0" ref="B4:B63">SIN(A4*PI())</f>
        <v>-0.3090169943749478</v>
      </c>
      <c r="C4" s="3">
        <f aca="true" t="shared" si="1" ref="C4:C23">COS(A4*PI())</f>
        <v>-0.9510565162951534</v>
      </c>
      <c r="D4" s="8">
        <f aca="true" t="shared" si="2" ref="D4:D23">-B4</f>
        <v>0.3090169943749478</v>
      </c>
      <c r="E4" s="3">
        <f aca="true" t="shared" si="3" ref="E4:E23">ABS(D4)/(1+C4*C4)^1.5</f>
        <v>0.1175731061978411</v>
      </c>
      <c r="F4" s="3">
        <f aca="true" t="shared" si="4" ref="F4:F23">1/E4</f>
        <v>8.505346437962546</v>
      </c>
      <c r="G4" s="3">
        <f aca="true" t="shared" si="5" ref="G4:G23">N7-F4*C4/SQRT(1+C4*C4)</f>
        <v>6.752480972392629</v>
      </c>
      <c r="H4" s="3">
        <f aca="true" t="shared" si="6" ref="H4:H23">N8+F4/SQRT(1+C4*C4)</f>
        <v>7.589372179405942</v>
      </c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>
        <v>-2.8</v>
      </c>
      <c r="B5" s="8">
        <f t="shared" si="0"/>
        <v>-0.5877852522924734</v>
      </c>
      <c r="C5" s="3">
        <f t="shared" si="1"/>
        <v>-0.8090169943749472</v>
      </c>
      <c r="D5" s="8">
        <f t="shared" si="2"/>
        <v>0.5877852522924734</v>
      </c>
      <c r="E5" s="3">
        <f t="shared" si="3"/>
        <v>0.2761945994507929</v>
      </c>
      <c r="F5" s="3">
        <f t="shared" si="4"/>
        <v>3.6206356025370474</v>
      </c>
      <c r="G5" s="3">
        <f t="shared" si="5"/>
        <v>3.7034888015760874</v>
      </c>
      <c r="H5" s="3">
        <f t="shared" si="6"/>
        <v>-5.979063931413163</v>
      </c>
      <c r="I5" s="3"/>
      <c r="J5" s="3"/>
      <c r="K5" s="3"/>
      <c r="L5" s="3"/>
      <c r="M5" s="3" t="s">
        <v>5</v>
      </c>
      <c r="N5" s="3">
        <v>27</v>
      </c>
      <c r="O5" s="3"/>
      <c r="P5" s="3"/>
      <c r="Q5" s="3"/>
    </row>
    <row r="6" spans="1:17" ht="12.75">
      <c r="A6" s="7">
        <v>-2.7</v>
      </c>
      <c r="B6" s="8">
        <f t="shared" si="0"/>
        <v>-0.8090169943749477</v>
      </c>
      <c r="C6" s="3">
        <f t="shared" si="1"/>
        <v>-0.5877852522924729</v>
      </c>
      <c r="D6" s="8">
        <f t="shared" si="2"/>
        <v>0.8090169943749477</v>
      </c>
      <c r="E6" s="3">
        <f t="shared" si="3"/>
        <v>0.5183656387834027</v>
      </c>
      <c r="F6" s="3">
        <f t="shared" si="4"/>
        <v>1.9291402152870063</v>
      </c>
      <c r="G6" s="3">
        <f t="shared" si="5"/>
        <v>-7.816325114665704</v>
      </c>
      <c r="H6" s="3">
        <f t="shared" si="6"/>
        <v>3.326970988761811</v>
      </c>
      <c r="I6" s="3"/>
      <c r="J6" s="3"/>
      <c r="K6" s="3"/>
      <c r="L6" s="3"/>
      <c r="M6" s="3" t="s">
        <v>0</v>
      </c>
      <c r="N6" s="3">
        <f>-3+N5/20</f>
        <v>-1.65</v>
      </c>
      <c r="O6" s="3">
        <f>N6-0.5</f>
        <v>-2.15</v>
      </c>
      <c r="P6" s="3">
        <f>N6+0.5</f>
        <v>-1.15</v>
      </c>
      <c r="Q6" s="3"/>
    </row>
    <row r="7" spans="1:17" ht="12.75">
      <c r="A7" s="7">
        <v>-2.6</v>
      </c>
      <c r="B7" s="8">
        <f t="shared" si="0"/>
        <v>-0.9510565162951536</v>
      </c>
      <c r="C7" s="3">
        <f t="shared" si="1"/>
        <v>-0.3090169943749471</v>
      </c>
      <c r="D7" s="8">
        <f t="shared" si="2"/>
        <v>0.9510565162951536</v>
      </c>
      <c r="E7" s="3">
        <f t="shared" si="3"/>
        <v>0.8294549544502742</v>
      </c>
      <c r="F7" s="3">
        <f t="shared" si="4"/>
        <v>1.2056109793964103</v>
      </c>
      <c r="G7" s="3">
        <f t="shared" si="5"/>
        <v>2.0197987944567553</v>
      </c>
      <c r="H7" s="3">
        <f t="shared" si="6"/>
        <v>1.7528829161397692</v>
      </c>
      <c r="I7" s="3"/>
      <c r="J7" s="3"/>
      <c r="K7" s="3"/>
      <c r="L7" s="3"/>
      <c r="M7" s="3" t="s">
        <v>3</v>
      </c>
      <c r="N7" s="3">
        <f>SIN(N6*PI())</f>
        <v>0.8910065241883679</v>
      </c>
      <c r="O7" s="3">
        <f>N7-0.5*N8</f>
        <v>0.1778799147977086</v>
      </c>
      <c r="P7" s="3">
        <f>N7+0.5*N8</f>
        <v>1.6041331335790272</v>
      </c>
      <c r="Q7" s="3"/>
    </row>
    <row r="8" spans="1:17" ht="12.75">
      <c r="A8" s="7">
        <v>-2.5</v>
      </c>
      <c r="B8" s="8">
        <f t="shared" si="0"/>
        <v>-1</v>
      </c>
      <c r="C8" s="3">
        <f t="shared" si="1"/>
        <v>3.06287113727155E-16</v>
      </c>
      <c r="D8" s="8">
        <f t="shared" si="2"/>
        <v>1</v>
      </c>
      <c r="E8" s="3">
        <f t="shared" si="3"/>
        <v>1</v>
      </c>
      <c r="F8" s="3">
        <f t="shared" si="4"/>
        <v>1</v>
      </c>
      <c r="G8" s="3">
        <f t="shared" si="5"/>
        <v>0.6010149839583886</v>
      </c>
      <c r="H8" s="3">
        <f t="shared" si="6"/>
        <v>-0.15789252629376405</v>
      </c>
      <c r="I8" s="3"/>
      <c r="J8" s="3"/>
      <c r="K8" s="3"/>
      <c r="L8" s="3"/>
      <c r="M8" s="3" t="s">
        <v>4</v>
      </c>
      <c r="N8" s="3">
        <f>COS(N6*PI())*PI()</f>
        <v>1.4262532187813186</v>
      </c>
      <c r="O8" s="3"/>
      <c r="P8" s="3"/>
      <c r="Q8" s="3"/>
    </row>
    <row r="9" spans="1:17" ht="12.75">
      <c r="A9" s="7">
        <v>-2.4</v>
      </c>
      <c r="B9" s="8">
        <f t="shared" si="0"/>
        <v>-0.9510565162951535</v>
      </c>
      <c r="C9" s="3">
        <f t="shared" si="1"/>
        <v>0.30901699437494773</v>
      </c>
      <c r="D9" s="8">
        <f t="shared" si="2"/>
        <v>0.9510565162951535</v>
      </c>
      <c r="E9" s="3">
        <f t="shared" si="3"/>
        <v>0.8294549544502735</v>
      </c>
      <c r="F9" s="3">
        <f t="shared" si="4"/>
        <v>1.2056109793964114</v>
      </c>
      <c r="G9" s="3">
        <f t="shared" si="5"/>
        <v>-1.5138392926133406</v>
      </c>
      <c r="H9" s="3">
        <f t="shared" si="6"/>
        <v>1.6978393200937911</v>
      </c>
      <c r="I9" s="3"/>
      <c r="J9" s="3"/>
      <c r="K9" s="3"/>
      <c r="L9" s="3"/>
      <c r="M9" s="3" t="s">
        <v>11</v>
      </c>
      <c r="N9" s="3">
        <f>-N7*PI()*PI()</f>
        <v>-8.793881912528848</v>
      </c>
      <c r="O9" s="3"/>
      <c r="P9" s="3"/>
      <c r="Q9" s="3"/>
    </row>
    <row r="10" spans="1:17" ht="12.75">
      <c r="A10" s="7">
        <v>-2.3</v>
      </c>
      <c r="B10" s="8">
        <f t="shared" si="0"/>
        <v>-0.8090169943749468</v>
      </c>
      <c r="C10" s="3">
        <f t="shared" si="1"/>
        <v>0.587785252292474</v>
      </c>
      <c r="D10" s="8">
        <f t="shared" si="2"/>
        <v>0.8090169943749468</v>
      </c>
      <c r="E10" s="3">
        <f t="shared" si="3"/>
        <v>0.5183656387834014</v>
      </c>
      <c r="F10" s="3">
        <f t="shared" si="4"/>
        <v>1.9291402152870112</v>
      </c>
      <c r="G10" s="3">
        <f t="shared" si="5"/>
        <v>-0.4315854099507379</v>
      </c>
      <c r="H10" s="3">
        <f t="shared" si="6"/>
        <v>1.6631189606246344</v>
      </c>
      <c r="I10" s="3"/>
      <c r="J10" s="3"/>
      <c r="K10" s="3"/>
      <c r="L10" s="3"/>
      <c r="M10" s="9" t="s">
        <v>7</v>
      </c>
      <c r="N10" s="3">
        <f>ABS(N9)/(1+N8*N8)^1.5</f>
        <v>1.6638520281371798</v>
      </c>
      <c r="O10" s="3"/>
      <c r="P10" s="3"/>
      <c r="Q10" s="3"/>
    </row>
    <row r="11" spans="1:17" ht="12.75">
      <c r="A11" s="7">
        <v>-2.2</v>
      </c>
      <c r="B11" s="8">
        <f t="shared" si="0"/>
        <v>-0.5877852522924736</v>
      </c>
      <c r="C11" s="3">
        <f t="shared" si="1"/>
        <v>0.809016994374947</v>
      </c>
      <c r="D11" s="8">
        <f t="shared" si="2"/>
        <v>0.5877852522924736</v>
      </c>
      <c r="E11" s="3">
        <f t="shared" si="3"/>
        <v>0.27619459945079305</v>
      </c>
      <c r="F11" s="3">
        <f t="shared" si="4"/>
        <v>3.620635602537045</v>
      </c>
      <c r="G11" s="3">
        <f t="shared" si="5"/>
        <v>-2.2772355827947663</v>
      </c>
      <c r="H11" s="3">
        <f t="shared" si="6"/>
        <v>2.8148179811156835</v>
      </c>
      <c r="I11" s="3"/>
      <c r="J11" s="3"/>
      <c r="K11" s="3"/>
      <c r="L11" s="3"/>
      <c r="M11" s="3" t="s">
        <v>8</v>
      </c>
      <c r="N11" s="3">
        <f>1/N10</f>
        <v>0.6010149839583889</v>
      </c>
      <c r="O11" s="3"/>
      <c r="P11" s="3"/>
      <c r="Q11" s="3"/>
    </row>
    <row r="12" spans="1:17" ht="12.75">
      <c r="A12" s="7">
        <v>-2.1</v>
      </c>
      <c r="B12" s="8">
        <f t="shared" si="0"/>
        <v>-0.3090169943749472</v>
      </c>
      <c r="C12" s="3">
        <f t="shared" si="1"/>
        <v>0.9510565162951536</v>
      </c>
      <c r="D12" s="8">
        <f t="shared" si="2"/>
        <v>0.3090169943749472</v>
      </c>
      <c r="E12" s="3">
        <f t="shared" si="3"/>
        <v>0.11757310619784082</v>
      </c>
      <c r="F12" s="3">
        <f t="shared" si="4"/>
        <v>8.505346437962567</v>
      </c>
      <c r="G12" s="3">
        <f t="shared" si="5"/>
        <v>-5.861474448204277</v>
      </c>
      <c r="H12" s="3">
        <f t="shared" si="6"/>
        <v>5.606241418289263</v>
      </c>
      <c r="I12" s="3"/>
      <c r="J12" s="3"/>
      <c r="K12" s="3"/>
      <c r="L12" s="3"/>
      <c r="M12" s="3" t="s">
        <v>9</v>
      </c>
      <c r="N12" s="3">
        <f>N6-N11*N8*SIGN(N9)/SQRT(1+N8*N8)</f>
        <v>-1.157892526293764</v>
      </c>
      <c r="O12" s="3">
        <f>N6</f>
        <v>-1.65</v>
      </c>
      <c r="P12" s="3"/>
      <c r="Q12" s="3"/>
    </row>
    <row r="13" spans="1:17" ht="12.75">
      <c r="A13" s="7">
        <v>-2</v>
      </c>
      <c r="B13" s="8">
        <f t="shared" si="0"/>
        <v>2.45029690981724E-16</v>
      </c>
      <c r="C13" s="3">
        <f t="shared" si="1"/>
        <v>1</v>
      </c>
      <c r="D13" s="8">
        <f t="shared" si="2"/>
        <v>-2.45029690981724E-16</v>
      </c>
      <c r="E13" s="3">
        <f t="shared" si="3"/>
        <v>8.663107804261064E-17</v>
      </c>
      <c r="F13" s="3">
        <f t="shared" si="4"/>
        <v>11543201615338744</v>
      </c>
      <c r="G13" s="3">
        <f t="shared" si="5"/>
        <v>-8162276138809536</v>
      </c>
      <c r="H13" s="3">
        <f t="shared" si="6"/>
        <v>8162276138809534</v>
      </c>
      <c r="I13" s="3"/>
      <c r="J13" s="3"/>
      <c r="K13" s="3"/>
      <c r="L13" s="3"/>
      <c r="M13" s="3" t="s">
        <v>10</v>
      </c>
      <c r="N13" s="3">
        <f>N7+N11*SIGN(N9)/SQRT(1+N8*N8)</f>
        <v>0.54597138791241</v>
      </c>
      <c r="O13" s="3">
        <f>N7</f>
        <v>0.8910065241883679</v>
      </c>
      <c r="P13" s="3"/>
      <c r="Q13" s="3"/>
    </row>
    <row r="14" spans="1:17" ht="12.75">
      <c r="A14" s="7">
        <v>-1.9</v>
      </c>
      <c r="B14" s="8">
        <f t="shared" si="0"/>
        <v>0.3090169943749476</v>
      </c>
      <c r="C14" s="3">
        <f t="shared" si="1"/>
        <v>0.9510565162951535</v>
      </c>
      <c r="D14" s="8">
        <f t="shared" si="2"/>
        <v>-0.3090169943749476</v>
      </c>
      <c r="E14" s="3">
        <f t="shared" si="3"/>
        <v>0.11757310619784099</v>
      </c>
      <c r="F14" s="3">
        <f t="shared" si="4"/>
        <v>8.505346437962555</v>
      </c>
      <c r="G14" s="3">
        <f t="shared" si="5"/>
        <v>-6.427482758619301</v>
      </c>
      <c r="H14" s="3">
        <f t="shared" si="6"/>
        <v>5.569995779738324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7">
        <v>-1.8</v>
      </c>
      <c r="B15" s="8">
        <f t="shared" si="0"/>
        <v>0.5877852522924734</v>
      </c>
      <c r="C15" s="3">
        <f t="shared" si="1"/>
        <v>0.8090169943749473</v>
      </c>
      <c r="D15" s="8">
        <f t="shared" si="2"/>
        <v>-0.5877852522924734</v>
      </c>
      <c r="E15" s="3">
        <f t="shared" si="3"/>
        <v>0.27619459945079283</v>
      </c>
      <c r="F15" s="3">
        <f t="shared" si="4"/>
        <v>3.6206356025370483</v>
      </c>
      <c r="G15" s="3">
        <f t="shared" si="5"/>
        <v>-2.870358763681074</v>
      </c>
      <c r="H15" s="3">
        <f t="shared" si="6"/>
        <v>2.1774196989849828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7">
        <v>-1.7</v>
      </c>
      <c r="B16" s="8">
        <f t="shared" si="0"/>
        <v>0.8090169943749476</v>
      </c>
      <c r="C16" s="3">
        <f t="shared" si="1"/>
        <v>0.5877852522924729</v>
      </c>
      <c r="D16" s="8">
        <f t="shared" si="2"/>
        <v>-0.8090169943749476</v>
      </c>
      <c r="E16" s="3">
        <f t="shared" si="3"/>
        <v>0.5183656387834026</v>
      </c>
      <c r="F16" s="3">
        <f t="shared" si="4"/>
        <v>1.9291402152870067</v>
      </c>
      <c r="G16" s="3">
        <f t="shared" si="5"/>
        <v>-1.6149550799938468</v>
      </c>
      <c r="H16" s="3">
        <f t="shared" si="6"/>
        <v>0.965630623023433</v>
      </c>
      <c r="I16" s="3"/>
      <c r="J16" s="3"/>
      <c r="K16" s="3"/>
      <c r="L16" s="3"/>
      <c r="M16" s="3">
        <v>0</v>
      </c>
      <c r="N16" s="3">
        <f>N$12+N$11*COS(M16*PI()/180)</f>
        <v>-0.5568775423353751</v>
      </c>
      <c r="O16" s="3">
        <f>N$13+N$11*SIN(M16*PI()/180)</f>
        <v>0.54597138791241</v>
      </c>
      <c r="P16" s="3"/>
      <c r="Q16" s="3"/>
    </row>
    <row r="17" spans="1:17" ht="12.75">
      <c r="A17" s="7">
        <v>-1.6</v>
      </c>
      <c r="B17" s="8">
        <f t="shared" si="0"/>
        <v>0.9510565162951536</v>
      </c>
      <c r="C17" s="3">
        <f t="shared" si="1"/>
        <v>0.30901699437494723</v>
      </c>
      <c r="D17" s="8">
        <f t="shared" si="2"/>
        <v>-0.9510565162951536</v>
      </c>
      <c r="E17" s="3">
        <f t="shared" si="3"/>
        <v>0.8294549544502738</v>
      </c>
      <c r="F17" s="3">
        <f t="shared" si="4"/>
        <v>1.205610979396411</v>
      </c>
      <c r="G17" s="3">
        <f t="shared" si="5"/>
        <v>-1.0534351039207743</v>
      </c>
      <c r="H17" s="3">
        <f t="shared" si="6"/>
        <v>0.3803003908120235</v>
      </c>
      <c r="I17" s="3"/>
      <c r="J17" s="3"/>
      <c r="K17" s="3"/>
      <c r="L17" s="3"/>
      <c r="M17" s="3">
        <v>10</v>
      </c>
      <c r="N17" s="3">
        <f aca="true" t="shared" si="7" ref="N17:N52">N$12+N$11*COS(M17*PI()/180)</f>
        <v>-0.5660083104150349</v>
      </c>
      <c r="O17" s="3">
        <f aca="true" t="shared" si="8" ref="O17:O52">N$13+N$11*SIN(M17*PI()/180)</f>
        <v>0.6503365446273035</v>
      </c>
      <c r="P17" s="3"/>
      <c r="Q17" s="3"/>
    </row>
    <row r="18" spans="1:17" ht="12.75">
      <c r="A18" s="7">
        <v>-1.5</v>
      </c>
      <c r="B18" s="8">
        <f t="shared" si="0"/>
        <v>1</v>
      </c>
      <c r="C18" s="3">
        <f t="shared" si="1"/>
        <v>-1.83772268236293E-16</v>
      </c>
      <c r="D18" s="8">
        <f t="shared" si="2"/>
        <v>-1</v>
      </c>
      <c r="E18" s="3">
        <f t="shared" si="3"/>
        <v>1</v>
      </c>
      <c r="F18" s="3">
        <v>0</v>
      </c>
      <c r="G18" s="3">
        <f t="shared" si="5"/>
        <v>-0.7715675413693575</v>
      </c>
      <c r="H18" s="3">
        <f t="shared" si="6"/>
        <v>-0.8573850343145695</v>
      </c>
      <c r="I18" s="3"/>
      <c r="J18" s="3"/>
      <c r="K18" s="3"/>
      <c r="L18" s="3"/>
      <c r="M18" s="3">
        <v>20</v>
      </c>
      <c r="N18" s="3">
        <f t="shared" si="7"/>
        <v>-0.5931231808863049</v>
      </c>
      <c r="O18" s="3">
        <f t="shared" si="8"/>
        <v>0.7515306188667326</v>
      </c>
      <c r="P18" s="3"/>
      <c r="Q18" s="3"/>
    </row>
    <row r="19" spans="1:17" ht="12.75">
      <c r="A19" s="7">
        <v>-1.4</v>
      </c>
      <c r="B19" s="8">
        <f t="shared" si="0"/>
        <v>0.9510565162951535</v>
      </c>
      <c r="C19" s="3">
        <f t="shared" si="1"/>
        <v>-0.30901699437494756</v>
      </c>
      <c r="D19" s="8">
        <f t="shared" si="2"/>
        <v>-0.9510565162951535</v>
      </c>
      <c r="E19" s="3">
        <f t="shared" si="3"/>
        <v>0.8294549544502737</v>
      </c>
      <c r="F19" s="3">
        <f t="shared" si="4"/>
        <v>1.205610979396411</v>
      </c>
      <c r="G19" s="3">
        <f t="shared" si="5"/>
        <v>-0.5014382679949931</v>
      </c>
      <c r="H19" s="3">
        <f t="shared" si="6"/>
        <v>0.19953463684193962</v>
      </c>
      <c r="I19" s="3"/>
      <c r="J19" s="3"/>
      <c r="K19" s="3"/>
      <c r="L19" s="3"/>
      <c r="M19" s="3">
        <v>30</v>
      </c>
      <c r="N19" s="3">
        <f t="shared" si="7"/>
        <v>-0.6373982821307024</v>
      </c>
      <c r="O19" s="3">
        <f t="shared" si="8"/>
        <v>0.8464788798916043</v>
      </c>
      <c r="P19" s="3"/>
      <c r="Q19" s="3"/>
    </row>
    <row r="20" spans="1:17" ht="12.75">
      <c r="A20" s="7">
        <v>-1.3</v>
      </c>
      <c r="B20" s="8">
        <f t="shared" si="0"/>
        <v>0.8090169943749473</v>
      </c>
      <c r="C20" s="3">
        <f t="shared" si="1"/>
        <v>-0.5877852522924732</v>
      </c>
      <c r="D20" s="8">
        <f t="shared" si="2"/>
        <v>-0.8090169943749473</v>
      </c>
      <c r="E20" s="3">
        <f t="shared" si="3"/>
        <v>0.5183656387834022</v>
      </c>
      <c r="F20" s="3">
        <f t="shared" si="4"/>
        <v>1.9291402152870079</v>
      </c>
      <c r="G20" s="3">
        <f t="shared" si="5"/>
        <v>0.025223502523703978</v>
      </c>
      <c r="H20" s="3">
        <f t="shared" si="6"/>
        <v>0.6095915910457617</v>
      </c>
      <c r="I20" s="3"/>
      <c r="J20" s="3"/>
      <c r="K20" s="3"/>
      <c r="L20" s="3"/>
      <c r="M20" s="3">
        <v>40</v>
      </c>
      <c r="N20" s="3">
        <f t="shared" si="7"/>
        <v>-0.6974883376011984</v>
      </c>
      <c r="O20" s="3">
        <f t="shared" si="8"/>
        <v>0.9322963728368165</v>
      </c>
      <c r="P20" s="3"/>
      <c r="Q20" s="3"/>
    </row>
    <row r="21" spans="1:17" ht="12.75">
      <c r="A21" s="7">
        <v>-1.2</v>
      </c>
      <c r="B21" s="8">
        <f t="shared" si="0"/>
        <v>0.587785252292473</v>
      </c>
      <c r="C21" s="3">
        <f t="shared" si="1"/>
        <v>-0.8090169943749476</v>
      </c>
      <c r="D21" s="8">
        <f t="shared" si="2"/>
        <v>-0.587785252292473</v>
      </c>
      <c r="E21" s="3">
        <f t="shared" si="3"/>
        <v>0.27619459945079256</v>
      </c>
      <c r="F21" s="3">
        <f t="shared" si="4"/>
        <v>3.620635602537052</v>
      </c>
      <c r="G21" s="3">
        <f t="shared" si="5"/>
        <v>1.2237082132159016</v>
      </c>
      <c r="H21" s="3">
        <f t="shared" si="6"/>
        <v>1.6569254548219239</v>
      </c>
      <c r="I21" s="3"/>
      <c r="J21" s="3"/>
      <c r="K21" s="3"/>
      <c r="L21" s="3"/>
      <c r="M21" s="3">
        <v>50</v>
      </c>
      <c r="N21" s="3">
        <f t="shared" si="7"/>
        <v>-0.7715675413693575</v>
      </c>
      <c r="O21" s="3">
        <f t="shared" si="8"/>
        <v>1.0063755766049756</v>
      </c>
      <c r="P21" s="3"/>
      <c r="Q21" s="3"/>
    </row>
    <row r="22" spans="1:17" ht="12.75">
      <c r="A22" s="7">
        <v>-1.1</v>
      </c>
      <c r="B22" s="8">
        <f t="shared" si="0"/>
        <v>0.30901699437494773</v>
      </c>
      <c r="C22" s="3">
        <f t="shared" si="1"/>
        <v>-0.9510565162951535</v>
      </c>
      <c r="D22" s="8">
        <f t="shared" si="2"/>
        <v>-0.30901699437494773</v>
      </c>
      <c r="E22" s="3">
        <f t="shared" si="3"/>
        <v>0.11757310619784103</v>
      </c>
      <c r="F22" s="3">
        <f t="shared" si="4"/>
        <v>8.505346437962551</v>
      </c>
      <c r="G22" s="3">
        <f t="shared" si="5"/>
        <v>4.7035819219105</v>
      </c>
      <c r="H22" s="3">
        <f t="shared" si="6"/>
        <v>4.900861277615968</v>
      </c>
      <c r="I22" s="3"/>
      <c r="J22" s="3"/>
      <c r="K22" s="3"/>
      <c r="L22" s="3"/>
      <c r="M22" s="3">
        <v>60</v>
      </c>
      <c r="N22" s="3">
        <f t="shared" si="7"/>
        <v>-0.8573850343145695</v>
      </c>
      <c r="O22" s="3">
        <f t="shared" si="8"/>
        <v>1.0664656320754715</v>
      </c>
      <c r="P22" s="3"/>
      <c r="Q22" s="3"/>
    </row>
    <row r="23" spans="1:17" ht="12.75">
      <c r="A23" s="7">
        <v>-1</v>
      </c>
      <c r="B23" s="8">
        <f t="shared" si="0"/>
        <v>-1.22514845490862E-16</v>
      </c>
      <c r="C23" s="3">
        <f t="shared" si="1"/>
        <v>-1</v>
      </c>
      <c r="D23" s="8">
        <f t="shared" si="2"/>
        <v>1.22514845490862E-16</v>
      </c>
      <c r="E23" s="3">
        <f t="shared" si="3"/>
        <v>4.331553902130532E-17</v>
      </c>
      <c r="F23" s="3">
        <f t="shared" si="4"/>
        <v>23086403230677490</v>
      </c>
      <c r="G23" s="3">
        <f t="shared" si="5"/>
        <v>16324552277619068</v>
      </c>
      <c r="H23" s="3">
        <f t="shared" si="6"/>
        <v>16324552277619068</v>
      </c>
      <c r="I23" s="3"/>
      <c r="J23" s="3"/>
      <c r="K23" s="3"/>
      <c r="L23" s="3"/>
      <c r="M23" s="3">
        <v>70</v>
      </c>
      <c r="N23" s="3">
        <f t="shared" si="7"/>
        <v>-0.9523332953394413</v>
      </c>
      <c r="O23" s="3">
        <f t="shared" si="8"/>
        <v>1.1107407333198691</v>
      </c>
      <c r="P23" s="3"/>
      <c r="Q23" s="3"/>
    </row>
    <row r="24" spans="1:17" ht="12.75">
      <c r="A24" s="7">
        <v>-0.9</v>
      </c>
      <c r="B24" s="8">
        <f t="shared" si="0"/>
        <v>-0.3090169943749475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80</v>
      </c>
      <c r="N24" s="3">
        <f t="shared" si="7"/>
        <v>-1.0535273695788705</v>
      </c>
      <c r="O24" s="3">
        <f t="shared" si="8"/>
        <v>1.1378556037911391</v>
      </c>
      <c r="P24" s="3"/>
      <c r="Q24" s="3"/>
    </row>
    <row r="25" spans="1:17" ht="12.75">
      <c r="A25" s="7">
        <v>-0.8</v>
      </c>
      <c r="B25" s="8">
        <f t="shared" si="0"/>
        <v>-0.5877852522924732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90</v>
      </c>
      <c r="N25" s="3">
        <f t="shared" si="7"/>
        <v>-1.157892526293764</v>
      </c>
      <c r="O25" s="3">
        <f t="shared" si="8"/>
        <v>1.1469863718707989</v>
      </c>
      <c r="P25" s="3"/>
      <c r="Q25" s="3"/>
    </row>
    <row r="26" spans="1:17" ht="12.75">
      <c r="A26" s="7">
        <v>-0.7</v>
      </c>
      <c r="B26" s="8">
        <f t="shared" si="0"/>
        <v>-0.8090169943749475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100</v>
      </c>
      <c r="N26" s="3">
        <f t="shared" si="7"/>
        <v>-1.2622576830086576</v>
      </c>
      <c r="O26" s="3">
        <f t="shared" si="8"/>
        <v>1.1378556037911391</v>
      </c>
      <c r="P26" s="3"/>
      <c r="Q26" s="3"/>
    </row>
    <row r="27" spans="1:17" ht="12.75">
      <c r="A27" s="7">
        <v>-0.6</v>
      </c>
      <c r="B27" s="8">
        <f t="shared" si="0"/>
        <v>-0.9510565162951536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110</v>
      </c>
      <c r="N27" s="3">
        <f t="shared" si="7"/>
        <v>-1.3634517572480866</v>
      </c>
      <c r="O27" s="3">
        <f t="shared" si="8"/>
        <v>1.1107407333198691</v>
      </c>
      <c r="P27" s="3"/>
      <c r="Q27" s="3"/>
    </row>
    <row r="28" spans="1:17" ht="12.75">
      <c r="A28" s="7">
        <v>-0.5</v>
      </c>
      <c r="B28" s="8">
        <f t="shared" si="0"/>
        <v>-1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120</v>
      </c>
      <c r="N28" s="3">
        <f t="shared" si="7"/>
        <v>-1.4584000182729584</v>
      </c>
      <c r="O28" s="3">
        <f t="shared" si="8"/>
        <v>1.0664656320754715</v>
      </c>
      <c r="P28" s="3"/>
      <c r="Q28" s="3"/>
    </row>
    <row r="29" spans="1:17" ht="12.75">
      <c r="A29" s="7">
        <v>-0.4</v>
      </c>
      <c r="B29" s="8">
        <f t="shared" si="0"/>
        <v>-0.9510565162951535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130</v>
      </c>
      <c r="N29" s="3">
        <f t="shared" si="7"/>
        <v>-1.5442175112181706</v>
      </c>
      <c r="O29" s="3">
        <f t="shared" si="8"/>
        <v>1.0063755766049756</v>
      </c>
      <c r="P29" s="3"/>
      <c r="Q29" s="3"/>
    </row>
    <row r="30" spans="1:17" ht="12.75">
      <c r="A30" s="7">
        <v>-0.3</v>
      </c>
      <c r="B30" s="8">
        <f t="shared" si="0"/>
        <v>-0.8090169943749475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v>140</v>
      </c>
      <c r="N30" s="3">
        <f t="shared" si="7"/>
        <v>-1.6182967149863297</v>
      </c>
      <c r="O30" s="3">
        <f t="shared" si="8"/>
        <v>0.9322963728368167</v>
      </c>
      <c r="P30" s="3"/>
      <c r="Q30" s="3"/>
    </row>
    <row r="31" spans="1:17" ht="12.75">
      <c r="A31" s="7">
        <v>-0.2</v>
      </c>
      <c r="B31" s="8">
        <f t="shared" si="0"/>
        <v>-0.5877852522924731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v>150</v>
      </c>
      <c r="N31" s="3">
        <f t="shared" si="7"/>
        <v>-1.6783867704568256</v>
      </c>
      <c r="O31" s="3">
        <f t="shared" si="8"/>
        <v>0.8464788798916043</v>
      </c>
      <c r="P31" s="3"/>
      <c r="Q31" s="3"/>
    </row>
    <row r="32" spans="1:17" ht="12.75">
      <c r="A32" s="7">
        <v>-0.1</v>
      </c>
      <c r="B32" s="8">
        <f t="shared" si="0"/>
        <v>-0.3090169943749474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160</v>
      </c>
      <c r="N32" s="3">
        <f t="shared" si="7"/>
        <v>-1.7226618717012232</v>
      </c>
      <c r="O32" s="3">
        <f t="shared" si="8"/>
        <v>0.7515306188667328</v>
      </c>
      <c r="P32" s="3"/>
      <c r="Q32" s="3"/>
    </row>
    <row r="33" spans="1:17" ht="12.75">
      <c r="A33" s="7">
        <v>0</v>
      </c>
      <c r="B33" s="8">
        <f t="shared" si="0"/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v>170</v>
      </c>
      <c r="N33" s="3">
        <f t="shared" si="7"/>
        <v>-1.7497767421724932</v>
      </c>
      <c r="O33" s="3">
        <f t="shared" si="8"/>
        <v>0.6503365446273035</v>
      </c>
      <c r="P33" s="3"/>
      <c r="Q33" s="3"/>
    </row>
    <row r="34" spans="1:17" ht="12.75">
      <c r="A34" s="7">
        <v>0.1</v>
      </c>
      <c r="B34" s="8">
        <f t="shared" si="0"/>
        <v>0.3090169943749474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180</v>
      </c>
      <c r="N34" s="3">
        <f t="shared" si="7"/>
        <v>-1.758907510252153</v>
      </c>
      <c r="O34" s="3">
        <f t="shared" si="8"/>
        <v>0.5459713879124101</v>
      </c>
      <c r="P34" s="3"/>
      <c r="Q34" s="3"/>
    </row>
    <row r="35" spans="1:17" ht="12.75">
      <c r="A35" s="7">
        <v>0.2</v>
      </c>
      <c r="B35" s="8">
        <f t="shared" si="0"/>
        <v>0.5877852522924731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190</v>
      </c>
      <c r="N35" s="3">
        <f t="shared" si="7"/>
        <v>-1.7497767421724932</v>
      </c>
      <c r="O35" s="3">
        <f t="shared" si="8"/>
        <v>0.4416062311975163</v>
      </c>
      <c r="P35" s="3"/>
      <c r="Q35" s="3"/>
    </row>
    <row r="36" spans="1:17" ht="12.75">
      <c r="A36" s="7">
        <v>0.3</v>
      </c>
      <c r="B36" s="8">
        <f t="shared" si="0"/>
        <v>0.8090169943749475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200</v>
      </c>
      <c r="N36" s="3">
        <f t="shared" si="7"/>
        <v>-1.7226618717012232</v>
      </c>
      <c r="O36" s="3">
        <f t="shared" si="8"/>
        <v>0.34041215695808735</v>
      </c>
      <c r="P36" s="3"/>
      <c r="Q36" s="3"/>
    </row>
    <row r="37" spans="1:17" ht="12.75">
      <c r="A37" s="7">
        <v>0.4</v>
      </c>
      <c r="B37" s="8">
        <f t="shared" si="0"/>
        <v>0.9510565162951535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210</v>
      </c>
      <c r="N37" s="3">
        <f t="shared" si="7"/>
        <v>-1.6783867704568256</v>
      </c>
      <c r="O37" s="3">
        <f t="shared" si="8"/>
        <v>0.24546389593321544</v>
      </c>
      <c r="P37" s="3"/>
      <c r="Q37" s="3"/>
    </row>
    <row r="38" spans="1:17" ht="12.75">
      <c r="A38" s="7">
        <v>0.5</v>
      </c>
      <c r="B38" s="8">
        <f t="shared" si="0"/>
        <v>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v>220</v>
      </c>
      <c r="N38" s="3">
        <f t="shared" si="7"/>
        <v>-1.6182967149863297</v>
      </c>
      <c r="O38" s="3">
        <f t="shared" si="8"/>
        <v>0.15964640298800342</v>
      </c>
      <c r="P38" s="3"/>
      <c r="Q38" s="3"/>
    </row>
    <row r="39" spans="1:17" ht="12.75">
      <c r="A39" s="7">
        <v>0.6</v>
      </c>
      <c r="B39" s="8">
        <f t="shared" si="0"/>
        <v>0.9510565162951536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230</v>
      </c>
      <c r="N39" s="3">
        <f t="shared" si="7"/>
        <v>-1.5442175112181706</v>
      </c>
      <c r="O39" s="3">
        <f t="shared" si="8"/>
        <v>0.08556719921984446</v>
      </c>
      <c r="P39" s="3"/>
      <c r="Q39" s="3"/>
    </row>
    <row r="40" spans="1:17" ht="12.75">
      <c r="A40" s="7">
        <v>0.7</v>
      </c>
      <c r="B40" s="8">
        <f t="shared" si="0"/>
        <v>0.8090169943749475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v>240</v>
      </c>
      <c r="N40" s="3">
        <f t="shared" si="7"/>
        <v>-1.4584000182729588</v>
      </c>
      <c r="O40" s="3">
        <f t="shared" si="8"/>
        <v>0.025477143749348397</v>
      </c>
      <c r="P40" s="3"/>
      <c r="Q40" s="3"/>
    </row>
    <row r="41" spans="1:17" ht="12.75">
      <c r="A41" s="7">
        <v>0.8</v>
      </c>
      <c r="B41" s="8">
        <f t="shared" si="0"/>
        <v>0.5877852522924732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v>250</v>
      </c>
      <c r="N41" s="3">
        <f t="shared" si="7"/>
        <v>-1.363451757248087</v>
      </c>
      <c r="O41" s="3">
        <f t="shared" si="8"/>
        <v>-0.01879795749504909</v>
      </c>
      <c r="P41" s="3"/>
      <c r="Q41" s="3"/>
    </row>
    <row r="42" spans="1:17" ht="12.75">
      <c r="A42" s="7">
        <v>0.9</v>
      </c>
      <c r="B42" s="8">
        <f t="shared" si="0"/>
        <v>0.3090169943749475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v>260</v>
      </c>
      <c r="N42" s="3">
        <f t="shared" si="7"/>
        <v>-1.2622576830086576</v>
      </c>
      <c r="O42" s="3">
        <f t="shared" si="8"/>
        <v>-0.045912827966319236</v>
      </c>
      <c r="P42" s="3"/>
      <c r="Q42" s="3"/>
    </row>
    <row r="43" spans="1:17" ht="12.75">
      <c r="A43" s="7">
        <v>1</v>
      </c>
      <c r="B43" s="8">
        <f t="shared" si="0"/>
        <v>1.22514845490862E-16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v>270</v>
      </c>
      <c r="N43" s="3">
        <f t="shared" si="7"/>
        <v>-1.157892526293764</v>
      </c>
      <c r="O43" s="3">
        <f t="shared" si="8"/>
        <v>-0.05504359604597897</v>
      </c>
      <c r="P43" s="3"/>
      <c r="Q43" s="3"/>
    </row>
    <row r="44" spans="1:17" ht="12.75">
      <c r="A44" s="7">
        <v>1.1</v>
      </c>
      <c r="B44" s="8">
        <f t="shared" si="0"/>
        <v>-0.30901699437494773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v>280</v>
      </c>
      <c r="N44" s="3">
        <f t="shared" si="7"/>
        <v>-1.0535273695788707</v>
      </c>
      <c r="O44" s="3">
        <f t="shared" si="8"/>
        <v>-0.04591282796631935</v>
      </c>
      <c r="P44" s="3"/>
      <c r="Q44" s="3"/>
    </row>
    <row r="45" spans="1:17" ht="12.75">
      <c r="A45" s="7">
        <v>1.2</v>
      </c>
      <c r="B45" s="8">
        <f t="shared" si="0"/>
        <v>-0.587785252292473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290</v>
      </c>
      <c r="N45" s="3">
        <f t="shared" si="7"/>
        <v>-0.9523332953394417</v>
      </c>
      <c r="O45" s="3">
        <f t="shared" si="8"/>
        <v>-0.01879795749504931</v>
      </c>
      <c r="P45" s="3"/>
      <c r="Q45" s="3"/>
    </row>
    <row r="46" spans="1:17" ht="12.75">
      <c r="A46" s="7">
        <v>1.3</v>
      </c>
      <c r="B46" s="8">
        <f t="shared" si="0"/>
        <v>-0.8090169943749473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v>300</v>
      </c>
      <c r="N46" s="3">
        <f t="shared" si="7"/>
        <v>-0.8573850343145695</v>
      </c>
      <c r="O46" s="3">
        <f t="shared" si="8"/>
        <v>0.025477143749348286</v>
      </c>
      <c r="P46" s="3"/>
      <c r="Q46" s="3"/>
    </row>
    <row r="47" spans="1:17" ht="12.75">
      <c r="A47" s="7">
        <v>1.4</v>
      </c>
      <c r="B47" s="8">
        <f t="shared" si="0"/>
        <v>-0.9510565162951535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v>310</v>
      </c>
      <c r="N47" s="3">
        <f t="shared" si="7"/>
        <v>-0.7715675413693575</v>
      </c>
      <c r="O47" s="3">
        <f t="shared" si="8"/>
        <v>0.08556719921984435</v>
      </c>
      <c r="P47" s="3"/>
      <c r="Q47" s="3"/>
    </row>
    <row r="48" spans="1:17" ht="12.75">
      <c r="A48" s="7">
        <v>1.5</v>
      </c>
      <c r="B48" s="8">
        <f t="shared" si="0"/>
        <v>-1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320</v>
      </c>
      <c r="N48" s="3">
        <f t="shared" si="7"/>
        <v>-0.6974883376011987</v>
      </c>
      <c r="O48" s="3">
        <f t="shared" si="8"/>
        <v>0.1596464029880032</v>
      </c>
      <c r="P48" s="3"/>
      <c r="Q48" s="3"/>
    </row>
    <row r="49" spans="1:17" ht="12.75">
      <c r="A49" s="7">
        <v>1.6</v>
      </c>
      <c r="B49" s="8">
        <f t="shared" si="0"/>
        <v>-0.9510565162951536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330</v>
      </c>
      <c r="N49" s="3">
        <f t="shared" si="7"/>
        <v>-0.6373982821307025</v>
      </c>
      <c r="O49" s="3">
        <f t="shared" si="8"/>
        <v>0.24546389593321521</v>
      </c>
      <c r="P49" s="3"/>
      <c r="Q49" s="3"/>
    </row>
    <row r="50" spans="1:17" ht="12.75">
      <c r="A50" s="7">
        <v>1.7</v>
      </c>
      <c r="B50" s="8">
        <f t="shared" si="0"/>
        <v>-0.8090169943749476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340</v>
      </c>
      <c r="N50" s="3">
        <f t="shared" si="7"/>
        <v>-0.5931231808863049</v>
      </c>
      <c r="O50" s="3">
        <f t="shared" si="8"/>
        <v>0.34041215695808735</v>
      </c>
      <c r="P50" s="3"/>
      <c r="Q50" s="3"/>
    </row>
    <row r="51" spans="1:17" ht="12.75">
      <c r="A51" s="7">
        <v>1.8</v>
      </c>
      <c r="B51" s="8">
        <f t="shared" si="0"/>
        <v>-0.5877852522924734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350</v>
      </c>
      <c r="N51" s="3">
        <f t="shared" si="7"/>
        <v>-0.5660083104150349</v>
      </c>
      <c r="O51" s="3">
        <f t="shared" si="8"/>
        <v>0.4416062311975158</v>
      </c>
      <c r="P51" s="3"/>
      <c r="Q51" s="3"/>
    </row>
    <row r="52" spans="1:17" ht="12.75">
      <c r="A52" s="7">
        <v>1.9</v>
      </c>
      <c r="B52" s="8">
        <f t="shared" si="0"/>
        <v>-0.3090169943749476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>
        <v>360</v>
      </c>
      <c r="N52" s="3">
        <f t="shared" si="7"/>
        <v>-0.5568775423353751</v>
      </c>
      <c r="O52" s="3">
        <f t="shared" si="8"/>
        <v>0.5459713879124098</v>
      </c>
      <c r="P52" s="3"/>
      <c r="Q52" s="3"/>
    </row>
    <row r="53" spans="1:17" ht="12.75">
      <c r="A53" s="7">
        <v>2</v>
      </c>
      <c r="B53" s="8">
        <f t="shared" si="0"/>
        <v>-2.45029690981724E-16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7">
        <v>2.1</v>
      </c>
      <c r="B54" s="8">
        <f t="shared" si="0"/>
        <v>0.3090169943749472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7">
        <v>2.2</v>
      </c>
      <c r="B55" s="8">
        <f t="shared" si="0"/>
        <v>0.5877852522924736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7">
        <v>2.3</v>
      </c>
      <c r="B56" s="8">
        <f t="shared" si="0"/>
        <v>0.8090169943749468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7">
        <v>2.4</v>
      </c>
      <c r="B57" s="8">
        <f t="shared" si="0"/>
        <v>0.9510565162951535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7">
        <v>2.50000000000001</v>
      </c>
      <c r="B58" s="8">
        <f t="shared" si="0"/>
        <v>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7">
        <v>2.6</v>
      </c>
      <c r="B59" s="8">
        <f t="shared" si="0"/>
        <v>0.9510565162951536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7">
        <v>2.7</v>
      </c>
      <c r="B60" s="8">
        <f t="shared" si="0"/>
        <v>0.8090169943749477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7">
        <v>2.80000000000001</v>
      </c>
      <c r="B61" s="8">
        <f t="shared" si="0"/>
        <v>0.5877852522924475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7">
        <v>2.90000000000001</v>
      </c>
      <c r="B62" s="8">
        <f t="shared" si="0"/>
        <v>0.30901699437491736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7">
        <v>3.00000000000001</v>
      </c>
      <c r="B63" s="8">
        <f t="shared" si="0"/>
        <v>-3.160687857273192E-14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7"/>
      <c r="B64" s="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7"/>
      <c r="B65" s="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7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7"/>
      <c r="B67" s="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7"/>
      <c r="B68" s="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2" ht="12.75">
      <c r="A69" s="4"/>
      <c r="B69" s="5"/>
    </row>
    <row r="70" spans="1:2" ht="12.75">
      <c r="A70" s="4"/>
      <c r="B70" s="5"/>
    </row>
    <row r="71" spans="1:2" ht="12.75">
      <c r="A71" s="4"/>
      <c r="B71" s="5"/>
    </row>
    <row r="72" spans="1:2" ht="12.75">
      <c r="A72" s="4"/>
      <c r="B72" s="5"/>
    </row>
    <row r="73" spans="1:2" ht="12.75">
      <c r="A73" s="4"/>
      <c r="B73" s="5"/>
    </row>
    <row r="74" spans="1:2" ht="12.75">
      <c r="A74" s="4"/>
      <c r="B74" s="5"/>
    </row>
    <row r="75" spans="1:2" ht="12.75">
      <c r="A75" s="4"/>
      <c r="B75" s="5"/>
    </row>
    <row r="76" spans="1:2" ht="12.75">
      <c r="A76" s="4"/>
      <c r="B76" s="5"/>
    </row>
    <row r="77" spans="1:2" ht="12.75">
      <c r="A77" s="4"/>
      <c r="B77" s="5"/>
    </row>
    <row r="78" spans="1:2" ht="12.75">
      <c r="A78" s="4"/>
      <c r="B78" s="5"/>
    </row>
    <row r="79" spans="1:2" ht="12.75">
      <c r="A79" s="4"/>
      <c r="B79" s="5"/>
    </row>
    <row r="80" spans="1:2" ht="12.75">
      <c r="A80" s="4"/>
      <c r="B80" s="5"/>
    </row>
    <row r="81" spans="1:2" ht="12.75">
      <c r="A81" s="4"/>
      <c r="B81" s="5"/>
    </row>
    <row r="82" spans="1:2" ht="12.75">
      <c r="A82" s="4"/>
      <c r="B82" s="5"/>
    </row>
    <row r="83" spans="1:2" ht="12.75">
      <c r="A83" s="4"/>
      <c r="B83" s="5"/>
    </row>
    <row r="84" spans="1:2" ht="12.75">
      <c r="A84" s="4"/>
      <c r="B84" s="5"/>
    </row>
    <row r="85" spans="1:2" ht="12.75">
      <c r="A85" s="4"/>
      <c r="B85" s="5"/>
    </row>
    <row r="86" spans="1:2" ht="12.75">
      <c r="A86" s="4"/>
      <c r="B86" s="5"/>
    </row>
    <row r="87" spans="1:2" ht="12.75">
      <c r="A87" s="4"/>
      <c r="B87" s="5"/>
    </row>
    <row r="88" spans="1:2" ht="12.75">
      <c r="A88" s="4"/>
      <c r="B88" s="5"/>
    </row>
    <row r="89" spans="1:2" ht="12.75">
      <c r="A89" s="4"/>
      <c r="B89" s="5"/>
    </row>
    <row r="90" spans="1:2" ht="12.75">
      <c r="A90" s="4"/>
      <c r="B90" s="5"/>
    </row>
    <row r="91" spans="1:2" ht="12.75">
      <c r="A91" s="4"/>
      <c r="B91" s="5"/>
    </row>
    <row r="92" spans="1:2" ht="12.75">
      <c r="A92" s="4"/>
      <c r="B92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Providence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Goldstein</dc:creator>
  <cp:keywords/>
  <dc:description/>
  <cp:lastModifiedBy>Richard Goldstein</cp:lastModifiedBy>
  <dcterms:created xsi:type="dcterms:W3CDTF">2004-09-23T09:30:48Z</dcterms:created>
  <dcterms:modified xsi:type="dcterms:W3CDTF">2004-09-25T12:27:17Z</dcterms:modified>
  <cp:category/>
  <cp:version/>
  <cp:contentType/>
  <cp:contentStatus/>
</cp:coreProperties>
</file>